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Personal)\KitsCo\PRODUCTS\"/>
    </mc:Choice>
  </mc:AlternateContent>
  <xr:revisionPtr revIDLastSave="0" documentId="13_ncr:1_{B8229C2C-8517-4D73-8CE6-16F5283DA15D}" xr6:coauthVersionLast="47" xr6:coauthVersionMax="47" xr10:uidLastSave="{00000000-0000-0000-0000-000000000000}"/>
  <bookViews>
    <workbookView xWindow="-105" yWindow="0" windowWidth="14610" windowHeight="17385" activeTab="1" xr2:uid="{00000000-000D-0000-FFFF-FFFF00000000}"/>
  </bookViews>
  <sheets>
    <sheet name="USD" sheetId="3" r:id="rId1"/>
    <sheet name="TZS" sheetId="4" r:id="rId2"/>
  </sheets>
  <externalReferences>
    <externalReference r:id="rId3"/>
  </externalReferences>
  <definedNames>
    <definedName name="exchangerate1">'[1]Période I'!$I$3:$J$5</definedName>
    <definedName name="USD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4" l="1"/>
  <c r="K13" i="4"/>
  <c r="H13" i="4"/>
  <c r="K11" i="4"/>
  <c r="K10" i="4"/>
  <c r="K9" i="4"/>
  <c r="K8" i="4"/>
  <c r="K7" i="4"/>
  <c r="K12" i="4" s="1"/>
  <c r="H11" i="4"/>
  <c r="H10" i="4"/>
  <c r="H9" i="4"/>
  <c r="H8" i="4"/>
  <c r="H7" i="4"/>
  <c r="H12" i="4" s="1"/>
  <c r="N11" i="4"/>
  <c r="N8" i="4"/>
  <c r="N9" i="4"/>
  <c r="N10" i="4"/>
  <c r="N7" i="4"/>
  <c r="E9" i="4"/>
  <c r="B12" i="4"/>
  <c r="P11" i="4"/>
  <c r="Q11" i="4"/>
  <c r="R11" i="4" s="1"/>
  <c r="E11" i="4"/>
  <c r="P10" i="4"/>
  <c r="E10" i="4"/>
  <c r="P9" i="4"/>
  <c r="P8" i="4"/>
  <c r="E8" i="4"/>
  <c r="P7" i="4"/>
  <c r="Q7" i="4"/>
  <c r="E7" i="4"/>
  <c r="R6" i="4"/>
  <c r="Q6" i="4"/>
  <c r="P6" i="4"/>
  <c r="P5" i="4"/>
  <c r="B12" i="3"/>
  <c r="E10" i="3"/>
  <c r="E11" i="3"/>
  <c r="E9" i="3"/>
  <c r="E13" i="3"/>
  <c r="C13" i="3"/>
  <c r="E7" i="3"/>
  <c r="E8" i="3"/>
  <c r="E12" i="3"/>
  <c r="C12" i="3"/>
  <c r="H7" i="3"/>
  <c r="H11" i="3"/>
  <c r="H8" i="3"/>
  <c r="H9" i="3"/>
  <c r="H10" i="3"/>
  <c r="H13" i="3"/>
  <c r="K13" i="3"/>
  <c r="L13" i="3"/>
  <c r="J8" i="3"/>
  <c r="K8" i="3"/>
  <c r="L8" i="3"/>
  <c r="J9" i="3"/>
  <c r="K9" i="3"/>
  <c r="L9" i="3"/>
  <c r="J10" i="3"/>
  <c r="K10" i="3"/>
  <c r="L10" i="3"/>
  <c r="J11" i="3"/>
  <c r="K11" i="3"/>
  <c r="L11" i="3"/>
  <c r="J7" i="3"/>
  <c r="K7" i="3"/>
  <c r="L7" i="3"/>
  <c r="L6" i="3"/>
  <c r="L12" i="3"/>
  <c r="K6" i="3"/>
  <c r="H12" i="3"/>
  <c r="J6" i="3"/>
  <c r="J5" i="3"/>
  <c r="K12" i="3"/>
  <c r="Q10" i="4" l="1"/>
  <c r="R10" i="4" s="1"/>
  <c r="E13" i="4"/>
  <c r="C13" i="4" s="1"/>
  <c r="Q13" i="4"/>
  <c r="R13" i="4" s="1"/>
  <c r="Q9" i="4"/>
  <c r="R9" i="4" s="1"/>
  <c r="E12" i="4"/>
  <c r="C12" i="4" s="1"/>
  <c r="R7" i="4"/>
  <c r="Q8" i="4"/>
  <c r="R8" i="4" s="1"/>
  <c r="N12" i="4" l="1"/>
  <c r="Q12" i="4"/>
  <c r="R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Shaba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Sam Shaba:</t>
        </r>
        <r>
          <rPr>
            <sz val="9"/>
            <color indexed="81"/>
            <rFont val="Tahoma"/>
            <family val="2"/>
          </rPr>
          <t xml:space="preserve">
A custom made duffle bag for toolkit, with a label of information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Shaba</author>
  </authors>
  <commentList>
    <comment ref="B11" authorId="0" shapeId="0" xr:uid="{6D0251CF-3159-45F9-9CB9-6E3521F88CE0}">
      <text>
        <r>
          <rPr>
            <b/>
            <sz val="9"/>
            <color indexed="81"/>
            <rFont val="Tahoma"/>
            <family val="2"/>
          </rPr>
          <t>Sam Shaba:</t>
        </r>
        <r>
          <rPr>
            <sz val="9"/>
            <color indexed="81"/>
            <rFont val="Tahoma"/>
            <family val="2"/>
          </rPr>
          <t xml:space="preserve">
A custom made duffle bag for toolkit, with a label of information</t>
        </r>
      </text>
    </comment>
  </commentList>
</comments>
</file>

<file path=xl/sharedStrings.xml><?xml version="1.0" encoding="utf-8"?>
<sst xmlns="http://schemas.openxmlformats.org/spreadsheetml/2006/main" count="57" uniqueCount="23">
  <si>
    <t>Per village</t>
  </si>
  <si>
    <t>Per toolkit</t>
  </si>
  <si>
    <t>Qty. per vilage</t>
  </si>
  <si>
    <t>Cost per village</t>
  </si>
  <si>
    <t>Cost per toolkit</t>
  </si>
  <si>
    <t>Horn</t>
  </si>
  <si>
    <t>Chili bomb</t>
  </si>
  <si>
    <t>Roman candle</t>
  </si>
  <si>
    <t>Toolkit package*</t>
  </si>
  <si>
    <t>Qty. per kit</t>
  </si>
  <si>
    <t>With flashlights</t>
  </si>
  <si>
    <t>Price per item</t>
  </si>
  <si>
    <t>Flashlight</t>
  </si>
  <si>
    <t>Without flashlights</t>
  </si>
  <si>
    <t>TOOLKIT  BUDGETING TOOL</t>
  </si>
  <si>
    <t>Number of kits</t>
  </si>
  <si>
    <t>Number of villages</t>
  </si>
  <si>
    <t>BUDGETTING PER VILLAGE</t>
  </si>
  <si>
    <t>BUDGETTING PER TOOLKITS QUATITY</t>
  </si>
  <si>
    <t>Mid-set</t>
  </si>
  <si>
    <t>Max-set</t>
  </si>
  <si>
    <t>Mini-set</t>
  </si>
  <si>
    <t>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</si>
</sst>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TZS]\ * #,##0_);_([$TZS]\ * \(#,##0\);_([$TZS]\ * &quot;-&quot;??_);_(@_)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22"/>
      <color rgb="FF3F3F76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7" fillId="3" borderId="5" applyNumberFormat="0" applyAlignment="0" applyProtection="0"/>
    <xf numFmtId="0" fontId="8" fillId="4" borderId="6" applyNumberFormat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/>
    <xf numFmtId="0" fontId="3" fillId="0" borderId="0" xfId="0" applyFont="1"/>
    <xf numFmtId="6" fontId="0" fillId="0" borderId="0" xfId="0" applyNumberFormat="1"/>
    <xf numFmtId="0" fontId="14" fillId="3" borderId="5" xfId="4" applyFont="1"/>
    <xf numFmtId="0" fontId="14" fillId="3" borderId="5" xfId="4" applyFont="1" applyAlignment="1">
      <alignment horizontal="center"/>
    </xf>
    <xf numFmtId="0" fontId="15" fillId="3" borderId="5" xfId="4" applyFont="1" applyAlignment="1">
      <alignment horizontal="center"/>
    </xf>
    <xf numFmtId="6" fontId="12" fillId="5" borderId="6" xfId="5" applyNumberFormat="1" applyFont="1" applyFill="1"/>
    <xf numFmtId="164" fontId="11" fillId="5" borderId="6" xfId="5" applyNumberFormat="1" applyFont="1" applyFill="1"/>
    <xf numFmtId="165" fontId="11" fillId="5" borderId="6" xfId="5" applyNumberFormat="1" applyFont="1" applyFill="1"/>
    <xf numFmtId="0" fontId="9" fillId="6" borderId="1" xfId="0" applyFont="1" applyFill="1" applyBorder="1"/>
    <xf numFmtId="0" fontId="8" fillId="6" borderId="1" xfId="0" applyFont="1" applyFill="1" applyBorder="1"/>
    <xf numFmtId="0" fontId="10" fillId="6" borderId="1" xfId="0" applyFont="1" applyFill="1" applyBorder="1"/>
    <xf numFmtId="0" fontId="17" fillId="0" borderId="0" xfId="0" applyFont="1"/>
    <xf numFmtId="0" fontId="17" fillId="0" borderId="4" xfId="0" applyFont="1" applyBorder="1"/>
    <xf numFmtId="0" fontId="3" fillId="7" borderId="0" xfId="0" applyFont="1" applyFill="1"/>
    <xf numFmtId="0" fontId="0" fillId="7" borderId="0" xfId="0" applyFill="1"/>
    <xf numFmtId="0" fontId="16" fillId="7" borderId="0" xfId="0" applyFont="1" applyFill="1" applyAlignment="1">
      <alignment horizontal="center"/>
    </xf>
    <xf numFmtId="6" fontId="0" fillId="7" borderId="0" xfId="0" applyNumberFormat="1" applyFill="1"/>
    <xf numFmtId="0" fontId="0" fillId="5" borderId="0" xfId="0" applyFill="1"/>
    <xf numFmtId="6" fontId="3" fillId="0" borderId="1" xfId="0" applyNumberFormat="1" applyFont="1" applyBorder="1"/>
    <xf numFmtId="6" fontId="3" fillId="0" borderId="1" xfId="2" applyNumberFormat="1" applyFont="1" applyFill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0" fontId="19" fillId="8" borderId="10" xfId="0" applyFont="1" applyFill="1" applyBorder="1" applyAlignment="1">
      <alignment horizontal="center" wrapText="1"/>
    </xf>
    <xf numFmtId="0" fontId="19" fillId="8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169" fontId="3" fillId="0" borderId="1" xfId="6" applyNumberFormat="1" applyFont="1" applyBorder="1"/>
    <xf numFmtId="169" fontId="12" fillId="5" borderId="6" xfId="6" applyNumberFormat="1" applyFont="1" applyFill="1" applyBorder="1"/>
    <xf numFmtId="169" fontId="3" fillId="0" borderId="1" xfId="6" applyNumberFormat="1" applyFont="1" applyFill="1" applyBorder="1"/>
  </cellXfs>
  <cellStyles count="7">
    <cellStyle name="Check Cell" xfId="5" builtinId="23"/>
    <cellStyle name="Comma" xfId="6" builtinId="3"/>
    <cellStyle name="Currency" xfId="1" builtinId="4"/>
    <cellStyle name="Good" xfId="2" builtinId="26"/>
    <cellStyle name="Input" xfId="4" builtinId="20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ui%20financier%20aux%20producteurs%20-%20TfDC\Suivi%20financier\avituri\Avituri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année 1"/>
      <sheetName val="Budget initial"/>
      <sheetName val="Période I"/>
      <sheetName val="Total I"/>
      <sheetName val="Période II"/>
      <sheetName val="Total II"/>
      <sheetName val="Période III"/>
      <sheetName val="Total III"/>
      <sheetName val="Rapport final"/>
    </sheetNames>
    <sheetDataSet>
      <sheetData sheetId="0" refreshError="1"/>
      <sheetData sheetId="1" refreshError="1"/>
      <sheetData sheetId="2" refreshError="1"/>
      <sheetData sheetId="3">
        <row r="3">
          <cell r="I3" t="str">
            <v>UGX</v>
          </cell>
          <cell r="J3">
            <v>3170</v>
          </cell>
        </row>
        <row r="4">
          <cell r="I4" t="str">
            <v>USD</v>
          </cell>
          <cell r="J4">
            <v>1.3289</v>
          </cell>
        </row>
        <row r="5">
          <cell r="I5" t="str">
            <v>EUR</v>
          </cell>
          <cell r="J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140" zoomScaleNormal="140" workbookViewId="0">
      <selection activeCell="C23" sqref="C23"/>
    </sheetView>
  </sheetViews>
  <sheetFormatPr defaultRowHeight="15" outlineLevelCol="1" x14ac:dyDescent="0.25"/>
  <cols>
    <col min="1" max="1" width="3.28515625" customWidth="1"/>
    <col min="2" max="2" width="10.7109375" customWidth="1"/>
    <col min="3" max="3" width="16.5703125" customWidth="1"/>
    <col min="4" max="4" width="15.7109375" customWidth="1" outlineLevel="1"/>
    <col min="5" max="5" width="13.7109375" customWidth="1" outlineLevel="1"/>
    <col min="6" max="6" width="8.7109375" customWidth="1" outlineLevel="1"/>
    <col min="7" max="7" width="15.7109375" bestFit="1" customWidth="1"/>
    <col min="8" max="8" width="14.5703125" customWidth="1"/>
    <col min="9" max="9" width="1.85546875" customWidth="1"/>
    <col min="10" max="10" width="16.140625" bestFit="1" customWidth="1"/>
    <col min="11" max="11" width="15.5703125" bestFit="1" customWidth="1"/>
    <col min="12" max="12" width="25.7109375" customWidth="1"/>
    <col min="13" max="13" width="2.28515625" customWidth="1"/>
  </cols>
  <sheetData>
    <row r="1" spans="1:13" ht="31.5" x14ac:dyDescent="0.5">
      <c r="A1" s="16"/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16"/>
    </row>
    <row r="2" spans="1:13" ht="14.1" customHeight="1" x14ac:dyDescent="0.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6"/>
    </row>
    <row r="3" spans="1:13" ht="14.1" customHeight="1" x14ac:dyDescent="0.5">
      <c r="A3" s="16"/>
      <c r="B3" s="17"/>
      <c r="C3" s="17"/>
      <c r="D3" s="25" t="s">
        <v>17</v>
      </c>
      <c r="E3" s="24"/>
      <c r="F3" s="17"/>
      <c r="G3" s="28" t="s">
        <v>18</v>
      </c>
      <c r="H3" s="28"/>
      <c r="I3" s="28"/>
      <c r="J3" s="28"/>
      <c r="K3" s="28"/>
      <c r="L3" s="28"/>
      <c r="M3" s="16"/>
    </row>
    <row r="4" spans="1:13" ht="28.5" x14ac:dyDescent="0.45">
      <c r="A4" s="16"/>
      <c r="B4" s="29" t="s">
        <v>16</v>
      </c>
      <c r="C4" s="29"/>
      <c r="D4" s="30"/>
      <c r="E4" s="6">
        <v>10</v>
      </c>
      <c r="F4" s="15"/>
      <c r="G4" s="2"/>
      <c r="H4" s="2"/>
      <c r="I4" s="2"/>
      <c r="J4" s="29" t="s">
        <v>15</v>
      </c>
      <c r="K4" s="30"/>
      <c r="L4" s="6">
        <v>5</v>
      </c>
      <c r="M4" s="16"/>
    </row>
    <row r="5" spans="1:13" ht="28.5" x14ac:dyDescent="0.45">
      <c r="A5" s="16"/>
      <c r="B5" s="19"/>
      <c r="C5" s="19"/>
      <c r="D5" s="32" t="s">
        <v>0</v>
      </c>
      <c r="E5" s="33"/>
      <c r="F5" s="16"/>
      <c r="G5" s="32" t="s">
        <v>1</v>
      </c>
      <c r="H5" s="33"/>
      <c r="J5" s="32" t="str">
        <f>"For "&amp;L4&amp;" Kits"</f>
        <v>For 5 Kits</v>
      </c>
      <c r="K5" s="34"/>
      <c r="L5" s="34"/>
      <c r="M5" s="16"/>
    </row>
    <row r="6" spans="1:13" ht="15.75" x14ac:dyDescent="0.25">
      <c r="A6" s="16"/>
      <c r="B6" s="10"/>
      <c r="C6" s="11" t="s">
        <v>11</v>
      </c>
      <c r="D6" s="11" t="s">
        <v>2</v>
      </c>
      <c r="E6" s="11" t="s">
        <v>3</v>
      </c>
      <c r="F6" s="15"/>
      <c r="G6" s="12" t="s">
        <v>9</v>
      </c>
      <c r="H6" s="12" t="s">
        <v>4</v>
      </c>
      <c r="J6" s="12" t="str">
        <f>"Qty. for "&amp;L4&amp;" Kits"</f>
        <v>Qty. for 5 Kits</v>
      </c>
      <c r="K6" s="12" t="str">
        <f>"Total $ for "&amp;L4&amp;" Kits"</f>
        <v>Total $ for 5 Kits</v>
      </c>
      <c r="L6" s="12" t="str">
        <f>"Total TZS for "&amp;L1&amp;" Kits"</f>
        <v>Total TZS for  Kits</v>
      </c>
      <c r="M6" s="16"/>
    </row>
    <row r="7" spans="1:13" x14ac:dyDescent="0.25">
      <c r="A7" s="16"/>
      <c r="B7" s="1" t="s">
        <v>12</v>
      </c>
      <c r="C7" s="20">
        <v>150</v>
      </c>
      <c r="D7" s="5">
        <v>4</v>
      </c>
      <c r="E7" s="20">
        <f>C7*D7</f>
        <v>600</v>
      </c>
      <c r="F7" s="16"/>
      <c r="G7" s="4">
        <v>1</v>
      </c>
      <c r="H7" s="20">
        <f>C7*G7</f>
        <v>150</v>
      </c>
      <c r="I7" s="2"/>
      <c r="J7" s="1">
        <f>G7*$L$4</f>
        <v>5</v>
      </c>
      <c r="K7" s="22">
        <f>H7*J7</f>
        <v>750</v>
      </c>
      <c r="L7" s="23">
        <f>K7*2300</f>
        <v>1725000</v>
      </c>
      <c r="M7" s="16"/>
    </row>
    <row r="8" spans="1:13" x14ac:dyDescent="0.25">
      <c r="A8" s="16"/>
      <c r="B8" s="1" t="s">
        <v>5</v>
      </c>
      <c r="C8" s="20">
        <v>20</v>
      </c>
      <c r="D8" s="5">
        <v>4</v>
      </c>
      <c r="E8" s="20">
        <f t="shared" ref="E8:E11" si="0">C8*D8</f>
        <v>80</v>
      </c>
      <c r="F8" s="16"/>
      <c r="G8" s="4">
        <v>3</v>
      </c>
      <c r="H8" s="20">
        <f t="shared" ref="H8:H11" si="1">C8*G8</f>
        <v>60</v>
      </c>
      <c r="I8" s="2"/>
      <c r="J8" s="1">
        <f>G8*$L$4</f>
        <v>15</v>
      </c>
      <c r="K8" s="22">
        <f>H8*J8</f>
        <v>900</v>
      </c>
      <c r="L8" s="23">
        <f t="shared" ref="L8:L11" si="2">K8*2300</f>
        <v>2070000</v>
      </c>
      <c r="M8" s="18"/>
    </row>
    <row r="9" spans="1:13" x14ac:dyDescent="0.25">
      <c r="A9" s="16"/>
      <c r="B9" s="1" t="s">
        <v>6</v>
      </c>
      <c r="C9" s="20">
        <v>3</v>
      </c>
      <c r="D9" s="5">
        <v>6</v>
      </c>
      <c r="E9" s="21">
        <f t="shared" si="0"/>
        <v>18</v>
      </c>
      <c r="F9" s="16"/>
      <c r="G9" s="4">
        <v>50</v>
      </c>
      <c r="H9" s="20">
        <f t="shared" si="1"/>
        <v>150</v>
      </c>
      <c r="I9" s="2"/>
      <c r="J9" s="1">
        <f>G9*$L$4</f>
        <v>250</v>
      </c>
      <c r="K9" s="22">
        <f>J9*C9</f>
        <v>750</v>
      </c>
      <c r="L9" s="23">
        <f t="shared" si="2"/>
        <v>1725000</v>
      </c>
      <c r="M9" s="16"/>
    </row>
    <row r="10" spans="1:13" x14ac:dyDescent="0.25">
      <c r="A10" s="16"/>
      <c r="B10" s="1" t="s">
        <v>7</v>
      </c>
      <c r="C10" s="20">
        <v>25</v>
      </c>
      <c r="D10" s="5">
        <v>8</v>
      </c>
      <c r="E10" s="21">
        <f t="shared" si="0"/>
        <v>200</v>
      </c>
      <c r="F10" s="16"/>
      <c r="G10" s="4">
        <v>4</v>
      </c>
      <c r="H10" s="20">
        <f t="shared" si="1"/>
        <v>100</v>
      </c>
      <c r="I10" s="2"/>
      <c r="J10" s="1">
        <f>G10*$L$4</f>
        <v>20</v>
      </c>
      <c r="K10" s="22">
        <f t="shared" ref="K10:K11" si="3">H10*J10</f>
        <v>2000</v>
      </c>
      <c r="L10" s="23">
        <f t="shared" si="2"/>
        <v>4600000</v>
      </c>
      <c r="M10" s="16"/>
    </row>
    <row r="11" spans="1:13" ht="15.75" thickBot="1" x14ac:dyDescent="0.3">
      <c r="A11" s="16"/>
      <c r="B11" s="1" t="s">
        <v>8</v>
      </c>
      <c r="C11" s="20">
        <v>5</v>
      </c>
      <c r="D11" s="5">
        <v>1</v>
      </c>
      <c r="E11" s="21">
        <f t="shared" si="0"/>
        <v>5</v>
      </c>
      <c r="F11" s="16"/>
      <c r="G11" s="4">
        <v>1</v>
      </c>
      <c r="H11" s="20">
        <f t="shared" si="1"/>
        <v>5</v>
      </c>
      <c r="I11" s="2"/>
      <c r="J11" s="1">
        <f>G11*$L$4</f>
        <v>5</v>
      </c>
      <c r="K11" s="22">
        <f t="shared" si="3"/>
        <v>25</v>
      </c>
      <c r="L11" s="23">
        <f t="shared" si="2"/>
        <v>57500</v>
      </c>
      <c r="M11" s="16"/>
    </row>
    <row r="12" spans="1:13" ht="24.75" thickTop="1" thickBot="1" x14ac:dyDescent="0.4">
      <c r="A12" s="16"/>
      <c r="B12" s="26" t="str">
        <f>"For "&amp;E4&amp;" Villages"</f>
        <v>For 10 Villages</v>
      </c>
      <c r="C12" s="7">
        <f>E12*E4</f>
        <v>9030</v>
      </c>
      <c r="D12" s="13" t="s">
        <v>10</v>
      </c>
      <c r="E12" s="7">
        <f>SUM(E7:E11)</f>
        <v>903</v>
      </c>
      <c r="F12" s="16"/>
      <c r="G12" s="13" t="s">
        <v>10</v>
      </c>
      <c r="H12" s="7">
        <f>SUM(H7:H11)</f>
        <v>465</v>
      </c>
      <c r="J12" s="13" t="s">
        <v>10</v>
      </c>
      <c r="K12" s="8">
        <f>SUM(K7:K11)</f>
        <v>4425</v>
      </c>
      <c r="L12" s="9">
        <f>SUM(L7:L11)</f>
        <v>10177500</v>
      </c>
      <c r="M12" s="16"/>
    </row>
    <row r="13" spans="1:13" ht="24.75" thickTop="1" thickBot="1" x14ac:dyDescent="0.4">
      <c r="A13" s="16"/>
      <c r="B13" s="27"/>
      <c r="C13" s="7">
        <f>E13*E4</f>
        <v>2230</v>
      </c>
      <c r="D13" s="14" t="s">
        <v>13</v>
      </c>
      <c r="E13" s="7">
        <f>SUM(E9:E11)</f>
        <v>223</v>
      </c>
      <c r="F13" s="16"/>
      <c r="G13" s="14" t="s">
        <v>13</v>
      </c>
      <c r="H13" s="7">
        <f>SUM(H8:H11)</f>
        <v>315</v>
      </c>
      <c r="J13" s="14" t="s">
        <v>13</v>
      </c>
      <c r="K13" s="8">
        <f>H13*L4</f>
        <v>1575</v>
      </c>
      <c r="L13" s="9">
        <f>K13*2300</f>
        <v>3622500</v>
      </c>
      <c r="M13" s="16"/>
    </row>
    <row r="14" spans="1:13" ht="15.75" thickTop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5">
      <c r="K15" s="3"/>
    </row>
  </sheetData>
  <mergeCells count="8">
    <mergeCell ref="B12:B13"/>
    <mergeCell ref="G3:L3"/>
    <mergeCell ref="J4:K4"/>
    <mergeCell ref="B1:L1"/>
    <mergeCell ref="B4:D4"/>
    <mergeCell ref="D5:E5"/>
    <mergeCell ref="G5:H5"/>
    <mergeCell ref="J5:L5"/>
  </mergeCells>
  <pageMargins left="0.7" right="0.7" top="0.75" bottom="0.75" header="0.3" footer="0.3"/>
  <pageSetup orientation="landscape" horizontalDpi="4294967293" verticalDpi="4294967293" r:id="rId1"/>
  <ignoredErrors>
    <ignoredError sqref="K9 L1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7877-2221-491D-8BFB-81D85ECB013E}">
  <dimension ref="A1:S15"/>
  <sheetViews>
    <sheetView tabSelected="1" topLeftCell="E1" zoomScale="120" zoomScaleNormal="120" workbookViewId="0">
      <selection activeCell="M13" sqref="M13:N13"/>
    </sheetView>
  </sheetViews>
  <sheetFormatPr defaultRowHeight="15" outlineLevelCol="1" x14ac:dyDescent="0.25"/>
  <cols>
    <col min="1" max="1" width="3.28515625" customWidth="1"/>
    <col min="2" max="2" width="10.7109375" customWidth="1"/>
    <col min="3" max="3" width="24.28515625" bestFit="1" customWidth="1"/>
    <col min="4" max="4" width="15.7109375" customWidth="1" outlineLevel="1"/>
    <col min="5" max="5" width="18.42578125" bestFit="1" customWidth="1" outlineLevel="1"/>
    <col min="6" max="7" width="8.7109375" customWidth="1" outlineLevel="1"/>
    <col min="8" max="8" width="17.7109375" bestFit="1" customWidth="1" outlineLevel="1"/>
    <col min="9" max="9" width="1.5703125" customWidth="1" outlineLevel="1"/>
    <col min="10" max="10" width="8.7109375" customWidth="1" outlineLevel="1"/>
    <col min="11" max="11" width="17.7109375" bestFit="1" customWidth="1" outlineLevel="1"/>
    <col min="12" max="12" width="1.140625" customWidth="1" outlineLevel="1"/>
    <col min="13" max="13" width="15.7109375" bestFit="1" customWidth="1"/>
    <col min="14" max="14" width="19.7109375" bestFit="1" customWidth="1"/>
    <col min="15" max="15" width="1.85546875" customWidth="1"/>
    <col min="16" max="16" width="16.140625" bestFit="1" customWidth="1"/>
    <col min="17" max="17" width="19.7109375" bestFit="1" customWidth="1"/>
    <col min="18" max="18" width="25.7109375" customWidth="1"/>
    <col min="19" max="19" width="2.28515625" customWidth="1"/>
  </cols>
  <sheetData>
    <row r="1" spans="1:19" ht="31.5" x14ac:dyDescent="0.5">
      <c r="A1" s="16"/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6"/>
    </row>
    <row r="2" spans="1:19" ht="14.1" customHeight="1" x14ac:dyDescent="0.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6"/>
    </row>
    <row r="3" spans="1:19" ht="14.1" customHeight="1" x14ac:dyDescent="0.5">
      <c r="A3" s="16"/>
      <c r="B3" s="17"/>
      <c r="C3" s="17"/>
      <c r="D3" s="25" t="s">
        <v>17</v>
      </c>
      <c r="E3" s="24"/>
      <c r="F3" s="17"/>
      <c r="G3" s="17"/>
      <c r="H3" s="17"/>
      <c r="I3" s="17"/>
      <c r="J3" s="17"/>
      <c r="K3" s="17"/>
      <c r="L3" s="17"/>
      <c r="M3" s="28" t="s">
        <v>18</v>
      </c>
      <c r="N3" s="28"/>
      <c r="O3" s="28"/>
      <c r="P3" s="28"/>
      <c r="Q3" s="28"/>
      <c r="R3" s="28"/>
      <c r="S3" s="16"/>
    </row>
    <row r="4" spans="1:19" ht="28.5" x14ac:dyDescent="0.45">
      <c r="A4" s="16"/>
      <c r="B4" s="29" t="s">
        <v>16</v>
      </c>
      <c r="C4" s="29"/>
      <c r="D4" s="30"/>
      <c r="E4" s="6">
        <v>10</v>
      </c>
      <c r="F4" s="15"/>
      <c r="G4" s="15"/>
      <c r="H4" s="15"/>
      <c r="I4" s="15"/>
      <c r="J4" s="15"/>
      <c r="K4" s="15"/>
      <c r="L4" s="15"/>
      <c r="M4" s="2"/>
      <c r="N4" s="2"/>
      <c r="O4" s="2"/>
      <c r="P4" s="29" t="s">
        <v>15</v>
      </c>
      <c r="Q4" s="30"/>
      <c r="R4" s="6">
        <v>5</v>
      </c>
      <c r="S4" s="16"/>
    </row>
    <row r="5" spans="1:19" ht="28.5" x14ac:dyDescent="0.45">
      <c r="A5" s="16"/>
      <c r="B5" s="19"/>
      <c r="C5" s="19"/>
      <c r="D5" s="32" t="s">
        <v>0</v>
      </c>
      <c r="E5" s="33"/>
      <c r="F5" s="16"/>
      <c r="G5" s="16"/>
      <c r="H5" s="16"/>
      <c r="I5" s="16"/>
      <c r="J5" s="16"/>
      <c r="K5" s="16"/>
      <c r="L5" s="16"/>
      <c r="M5" s="32" t="s">
        <v>1</v>
      </c>
      <c r="N5" s="33"/>
      <c r="P5" s="32" t="str">
        <f>"For "&amp;R4&amp;" Kits"</f>
        <v>For 5 Kits</v>
      </c>
      <c r="Q5" s="34"/>
      <c r="R5" s="34"/>
      <c r="S5" s="16"/>
    </row>
    <row r="6" spans="1:19" ht="15.75" x14ac:dyDescent="0.25">
      <c r="A6" s="16"/>
      <c r="B6" s="10"/>
      <c r="C6" s="11" t="s">
        <v>11</v>
      </c>
      <c r="D6" s="11" t="s">
        <v>2</v>
      </c>
      <c r="E6" s="11" t="s">
        <v>3</v>
      </c>
      <c r="F6" s="15"/>
      <c r="G6" s="12" t="s">
        <v>9</v>
      </c>
      <c r="H6" s="12" t="s">
        <v>4</v>
      </c>
      <c r="I6" s="15"/>
      <c r="J6" s="12" t="s">
        <v>9</v>
      </c>
      <c r="K6" s="12" t="s">
        <v>4</v>
      </c>
      <c r="L6" s="15"/>
      <c r="M6" s="12" t="s">
        <v>9</v>
      </c>
      <c r="N6" s="12" t="s">
        <v>4</v>
      </c>
      <c r="P6" s="12" t="str">
        <f>"Qty. for "&amp;R4&amp;" Kits"</f>
        <v>Qty. for 5 Kits</v>
      </c>
      <c r="Q6" s="12" t="str">
        <f>"Total $ for "&amp;R4&amp;" Kits"</f>
        <v>Total $ for 5 Kits</v>
      </c>
      <c r="R6" s="12" t="str">
        <f>"Total TZS for "&amp;R1&amp;" Kits"</f>
        <v>Total TZS for  Kits</v>
      </c>
      <c r="S6" s="16"/>
    </row>
    <row r="7" spans="1:19" x14ac:dyDescent="0.25">
      <c r="A7" s="16"/>
      <c r="B7" s="1" t="s">
        <v>12</v>
      </c>
      <c r="C7" s="35">
        <v>250000</v>
      </c>
      <c r="D7" s="5">
        <v>4</v>
      </c>
      <c r="E7" s="35">
        <f>C7*D7</f>
        <v>1000000</v>
      </c>
      <c r="F7" s="16"/>
      <c r="G7" s="4">
        <v>1</v>
      </c>
      <c r="H7" s="35">
        <f>$C7*G7</f>
        <v>250000</v>
      </c>
      <c r="I7" s="16"/>
      <c r="J7" s="4">
        <v>1</v>
      </c>
      <c r="K7" s="35">
        <f>$C7*J7</f>
        <v>250000</v>
      </c>
      <c r="L7" s="16"/>
      <c r="M7" s="4">
        <v>1</v>
      </c>
      <c r="N7" s="35">
        <f>$C7*M7</f>
        <v>250000</v>
      </c>
      <c r="O7" s="2"/>
      <c r="P7" s="1">
        <f>M7*$R$4</f>
        <v>5</v>
      </c>
      <c r="Q7" s="35">
        <f>N7*P7</f>
        <v>1250000</v>
      </c>
      <c r="R7" s="23">
        <f>Q7*2300</f>
        <v>2875000000</v>
      </c>
      <c r="S7" s="16"/>
    </row>
    <row r="8" spans="1:19" x14ac:dyDescent="0.25">
      <c r="A8" s="16"/>
      <c r="B8" s="1" t="s">
        <v>5</v>
      </c>
      <c r="C8" s="35">
        <v>50000</v>
      </c>
      <c r="D8" s="5">
        <v>4</v>
      </c>
      <c r="E8" s="35">
        <f t="shared" ref="E8:E11" si="0">C8*D8</f>
        <v>200000</v>
      </c>
      <c r="F8" s="16"/>
      <c r="G8" s="4">
        <v>3</v>
      </c>
      <c r="H8" s="35">
        <f t="shared" ref="H8:H10" si="1">$C8*G8</f>
        <v>150000</v>
      </c>
      <c r="I8" s="16"/>
      <c r="J8" s="4">
        <v>2</v>
      </c>
      <c r="K8" s="35">
        <f t="shared" ref="K8:K10" si="2">$C8*J8</f>
        <v>100000</v>
      </c>
      <c r="L8" s="16"/>
      <c r="M8" s="4">
        <v>1</v>
      </c>
      <c r="N8" s="35">
        <f t="shared" ref="N8:N10" si="3">$C8*M8</f>
        <v>50000</v>
      </c>
      <c r="O8" s="2"/>
      <c r="P8" s="1">
        <f>M8*$R$4</f>
        <v>5</v>
      </c>
      <c r="Q8" s="35">
        <f>N8*P8</f>
        <v>250000</v>
      </c>
      <c r="R8" s="23">
        <f t="shared" ref="R8:R11" si="4">Q8*2300</f>
        <v>575000000</v>
      </c>
      <c r="S8" s="18"/>
    </row>
    <row r="9" spans="1:19" x14ac:dyDescent="0.25">
      <c r="A9" s="16"/>
      <c r="B9" s="1" t="s">
        <v>6</v>
      </c>
      <c r="C9" s="35">
        <v>260000</v>
      </c>
      <c r="D9" s="5">
        <v>6</v>
      </c>
      <c r="E9" s="37">
        <f t="shared" si="0"/>
        <v>1560000</v>
      </c>
      <c r="F9" s="16"/>
      <c r="G9" s="4">
        <v>2</v>
      </c>
      <c r="H9" s="35">
        <f t="shared" si="1"/>
        <v>520000</v>
      </c>
      <c r="I9" s="16"/>
      <c r="J9" s="4">
        <v>1</v>
      </c>
      <c r="K9" s="35">
        <f t="shared" si="2"/>
        <v>260000</v>
      </c>
      <c r="L9" s="16"/>
      <c r="M9" s="4">
        <v>0.5</v>
      </c>
      <c r="N9" s="35">
        <f t="shared" si="3"/>
        <v>130000</v>
      </c>
      <c r="O9" s="2"/>
      <c r="P9" s="1">
        <f>M9*$R$4</f>
        <v>2.5</v>
      </c>
      <c r="Q9" s="37">
        <f>P9*C9</f>
        <v>650000</v>
      </c>
      <c r="R9" s="23">
        <f t="shared" si="4"/>
        <v>1495000000</v>
      </c>
      <c r="S9" s="16"/>
    </row>
    <row r="10" spans="1:19" x14ac:dyDescent="0.25">
      <c r="A10" s="16"/>
      <c r="B10" s="1" t="s">
        <v>7</v>
      </c>
      <c r="C10" s="35">
        <v>70000</v>
      </c>
      <c r="D10" s="5">
        <v>8</v>
      </c>
      <c r="E10" s="37">
        <f t="shared" si="0"/>
        <v>560000</v>
      </c>
      <c r="F10" s="16"/>
      <c r="G10" s="4">
        <v>4</v>
      </c>
      <c r="H10" s="35">
        <f t="shared" si="1"/>
        <v>280000</v>
      </c>
      <c r="I10" s="16"/>
      <c r="J10" s="4">
        <v>2</v>
      </c>
      <c r="K10" s="35">
        <f t="shared" si="2"/>
        <v>140000</v>
      </c>
      <c r="L10" s="16"/>
      <c r="M10" s="4">
        <v>1</v>
      </c>
      <c r="N10" s="35">
        <f t="shared" si="3"/>
        <v>70000</v>
      </c>
      <c r="O10" s="2"/>
      <c r="P10" s="1">
        <f>M10*$R$4</f>
        <v>5</v>
      </c>
      <c r="Q10" s="37">
        <f t="shared" ref="Q10:Q11" si="5">N10*P10</f>
        <v>350000</v>
      </c>
      <c r="R10" s="23">
        <f t="shared" si="4"/>
        <v>805000000</v>
      </c>
      <c r="S10" s="16"/>
    </row>
    <row r="11" spans="1:19" ht="15.75" thickBot="1" x14ac:dyDescent="0.3">
      <c r="A11" s="16"/>
      <c r="B11" s="1" t="s">
        <v>8</v>
      </c>
      <c r="C11" s="35">
        <v>0</v>
      </c>
      <c r="D11" s="5">
        <v>1</v>
      </c>
      <c r="E11" s="37">
        <f t="shared" si="0"/>
        <v>0</v>
      </c>
      <c r="F11" s="16"/>
      <c r="G11" s="4">
        <v>1</v>
      </c>
      <c r="H11" s="35">
        <f>$C11*G11</f>
        <v>0</v>
      </c>
      <c r="I11" s="16"/>
      <c r="J11" s="4">
        <v>1</v>
      </c>
      <c r="K11" s="35">
        <f>$C11*J11</f>
        <v>0</v>
      </c>
      <c r="L11" s="16"/>
      <c r="M11" s="4">
        <v>1</v>
      </c>
      <c r="N11" s="35">
        <f>$C11*M11</f>
        <v>0</v>
      </c>
      <c r="O11" s="2"/>
      <c r="P11" s="1">
        <f>M11*$R$4</f>
        <v>5</v>
      </c>
      <c r="Q11" s="37">
        <f t="shared" si="5"/>
        <v>0</v>
      </c>
      <c r="R11" s="23">
        <f t="shared" si="4"/>
        <v>0</v>
      </c>
      <c r="S11" s="16"/>
    </row>
    <row r="12" spans="1:19" ht="24.75" thickTop="1" thickBot="1" x14ac:dyDescent="0.4">
      <c r="A12" s="16"/>
      <c r="B12" s="26" t="str">
        <f>"For "&amp;E4&amp;" Villages"</f>
        <v>For 10 Villages</v>
      </c>
      <c r="C12" s="36">
        <f>E12*E4</f>
        <v>33200000</v>
      </c>
      <c r="D12" s="13" t="s">
        <v>10</v>
      </c>
      <c r="E12" s="36">
        <f>SUM(E7:E11)</f>
        <v>3320000</v>
      </c>
      <c r="F12" s="16"/>
      <c r="G12" s="13" t="s">
        <v>10</v>
      </c>
      <c r="H12" s="36">
        <f>SUM(H7:H11)</f>
        <v>1200000</v>
      </c>
      <c r="I12" s="16"/>
      <c r="J12" s="13" t="s">
        <v>10</v>
      </c>
      <c r="K12" s="36">
        <f>SUM(K7:K11)</f>
        <v>750000</v>
      </c>
      <c r="L12" s="16"/>
      <c r="M12" s="13" t="s">
        <v>10</v>
      </c>
      <c r="N12" s="36">
        <f>SUM(N7:N11)</f>
        <v>500000</v>
      </c>
      <c r="P12" s="13" t="s">
        <v>10</v>
      </c>
      <c r="Q12" s="36">
        <f>SUM(Q7:Q11)</f>
        <v>2500000</v>
      </c>
      <c r="R12" s="36">
        <f>SUM(R7:R11)</f>
        <v>5750000000</v>
      </c>
      <c r="S12" s="16"/>
    </row>
    <row r="13" spans="1:19" ht="24.75" thickTop="1" thickBot="1" x14ac:dyDescent="0.4">
      <c r="A13" s="16"/>
      <c r="B13" s="27"/>
      <c r="C13" s="36">
        <f>E13*E4</f>
        <v>21200000</v>
      </c>
      <c r="D13" s="14" t="s">
        <v>13</v>
      </c>
      <c r="E13" s="36">
        <f>SUM(E9:E11)</f>
        <v>2120000</v>
      </c>
      <c r="F13" s="16"/>
      <c r="G13" s="14" t="s">
        <v>22</v>
      </c>
      <c r="H13" s="36">
        <f>H12*95%</f>
        <v>1140000</v>
      </c>
      <c r="I13" s="16"/>
      <c r="J13" s="14" t="s">
        <v>22</v>
      </c>
      <c r="K13" s="36">
        <f>K12*95%</f>
        <v>712500</v>
      </c>
      <c r="L13" s="16"/>
      <c r="M13" s="14" t="s">
        <v>22</v>
      </c>
      <c r="N13" s="36">
        <f>N12*95%</f>
        <v>475000</v>
      </c>
      <c r="P13" s="14" t="s">
        <v>13</v>
      </c>
      <c r="Q13" s="36">
        <f>N13*R4</f>
        <v>2375000</v>
      </c>
      <c r="R13" s="36">
        <f>Q13*2300</f>
        <v>5462500000</v>
      </c>
      <c r="S13" s="16"/>
    </row>
    <row r="14" spans="1:19" ht="15.75" thickTop="1" x14ac:dyDescent="0.25">
      <c r="A14" s="16"/>
      <c r="B14" s="16"/>
      <c r="C14" s="16"/>
      <c r="D14" s="16"/>
      <c r="E14" s="16"/>
      <c r="F14" s="16"/>
      <c r="G14" s="16"/>
      <c r="H14" s="16" t="s">
        <v>20</v>
      </c>
      <c r="I14" s="16"/>
      <c r="J14" s="16"/>
      <c r="K14" s="16" t="s">
        <v>19</v>
      </c>
      <c r="L14" s="16"/>
      <c r="M14" s="16"/>
      <c r="N14" s="16" t="s">
        <v>21</v>
      </c>
      <c r="O14" s="16"/>
      <c r="P14" s="16"/>
      <c r="Q14" s="16"/>
      <c r="R14" s="16"/>
      <c r="S14" s="16"/>
    </row>
    <row r="15" spans="1:19" x14ac:dyDescent="0.25">
      <c r="Q15" s="3"/>
    </row>
  </sheetData>
  <mergeCells count="8">
    <mergeCell ref="B12:B13"/>
    <mergeCell ref="B1:R1"/>
    <mergeCell ref="M3:R3"/>
    <mergeCell ref="B4:D4"/>
    <mergeCell ref="P4:Q4"/>
    <mergeCell ref="D5:E5"/>
    <mergeCell ref="M5:N5"/>
    <mergeCell ref="P5:R5"/>
  </mergeCells>
  <pageMargins left="0.7" right="0.7" top="0.75" bottom="0.75" header="0.3" footer="0.3"/>
  <pageSetup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</vt:lpstr>
      <vt:lpstr>TZS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Shaba</dc:creator>
  <cp:lastModifiedBy>Sam Shaba</cp:lastModifiedBy>
  <cp:lastPrinted>2019-04-17T10:43:03Z</cp:lastPrinted>
  <dcterms:created xsi:type="dcterms:W3CDTF">2018-03-19T14:08:26Z</dcterms:created>
  <dcterms:modified xsi:type="dcterms:W3CDTF">2024-02-20T21:15:14Z</dcterms:modified>
</cp:coreProperties>
</file>